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9735-giovani\Downloads\"/>
    </mc:Choice>
  </mc:AlternateContent>
  <xr:revisionPtr revIDLastSave="0" documentId="13_ncr:1_{1513214F-9010-426A-8A0B-CDFC83DDB305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Execução Mensal - Julho 2021" sheetId="1" r:id="rId1"/>
  </sheets>
  <definedNames>
    <definedName name="_xlnm.Print_Area" localSheetId="0">'Execução Mensal - Julho 2021'!$A$1:$F$29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8" i="1"/>
  <c r="D22" i="1"/>
  <c r="C18" i="1"/>
  <c r="C17" i="1"/>
  <c r="C16" i="1" s="1"/>
  <c r="E21" i="1" l="1"/>
  <c r="E16" i="1"/>
  <c r="E20" i="1"/>
  <c r="E19" i="1"/>
  <c r="E18" i="1"/>
  <c r="E17" i="1"/>
  <c r="C22" i="1"/>
</calcChain>
</file>

<file path=xl/sharedStrings.xml><?xml version="1.0" encoding="utf-8"?>
<sst xmlns="http://schemas.openxmlformats.org/spreadsheetml/2006/main" count="20" uniqueCount="20">
  <si>
    <t>Organização Social: AGIR -  Associação de Gestão, Inovação e Resultados em saúde</t>
  </si>
  <si>
    <t>Unidade gerida: Hospital de Enfrentamento à COVID-19 do Centro -Norte Goiano</t>
  </si>
  <si>
    <t>Valor do repasse mensal do Contrato de Gestão: R$ 9.326.108,90</t>
  </si>
  <si>
    <t>PLANILHA DE EXECUCÃO ORÇAMENTARIA - COMPETÊNCIA: JULHO/2021</t>
  </si>
  <si>
    <t>Orçamento 2021</t>
  </si>
  <si>
    <t>Realizado jul/2021</t>
  </si>
  <si>
    <t>Realizado</t>
  </si>
  <si>
    <t>Receitas</t>
  </si>
  <si>
    <t>Contrato de Gestão</t>
  </si>
  <si>
    <t>Despesas</t>
  </si>
  <si>
    <t>Pessoal</t>
  </si>
  <si>
    <t>Insumos e Despesas Gerais</t>
  </si>
  <si>
    <t>Investimentos</t>
  </si>
  <si>
    <t>SALDO</t>
  </si>
  <si>
    <t>Fonte: CORC/AGIR, SUORC/HCN e KPIH</t>
  </si>
  <si>
    <t>Notas:</t>
  </si>
  <si>
    <t>Contrato de Gestão Nº: 022/2021 - SES/GO</t>
  </si>
  <si>
    <t>Vigência do Contrato de Gestão: 23/03/2021 a 30/08/2021</t>
  </si>
  <si>
    <t>1. R$ 9.326.108,90 = Receita projetada mensal, conforme Contrato de Gestão nº 022/2021 - SES/GO</t>
  </si>
  <si>
    <t>2º semestre/2020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</si>
</sst>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[$R$ -416]#,##0.00"/>
  </numFmts>
  <fonts count="11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" fontId="1" fillId="0" borderId="0" xfId="0" applyNumberFormat="1" applyFont="1" applyAlignment="1"/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" fontId="5" fillId="0" borderId="0" xfId="0" applyNumberFormat="1" applyFont="1"/>
    <xf numFmtId="0" fontId="6" fillId="4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10" fontId="4" fillId="0" borderId="8" xfId="1" applyNumberFormat="1" applyFont="1" applyBorder="1" applyAlignment="1">
      <alignment horizontal="center"/>
    </xf>
    <xf numFmtId="0" fontId="4" fillId="0" borderId="0" xfId="0" applyFont="1" applyAlignment="1"/>
    <xf numFmtId="4" fontId="4" fillId="0" borderId="0" xfId="0" applyNumberFormat="1" applyFont="1" applyAlignment="1"/>
    <xf numFmtId="0" fontId="4" fillId="0" borderId="0" xfId="0" applyFont="1"/>
    <xf numFmtId="0" fontId="8" fillId="0" borderId="4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0" fontId="1" fillId="0" borderId="5" xfId="1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0" fontId="4" fillId="0" borderId="10" xfId="1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10" fontId="1" fillId="0" borderId="8" xfId="1" applyNumberFormat="1" applyFont="1" applyBorder="1" applyAlignment="1">
      <alignment horizontal="center"/>
    </xf>
    <xf numFmtId="8" fontId="4" fillId="0" borderId="14" xfId="0" applyNumberFormat="1" applyFont="1" applyBorder="1" applyAlignment="1"/>
    <xf numFmtId="0" fontId="4" fillId="0" borderId="10" xfId="0" applyFont="1" applyBorder="1" applyAlignment="1"/>
    <xf numFmtId="0" fontId="9" fillId="0" borderId="0" xfId="0" applyFont="1" applyAlignment="1"/>
    <xf numFmtId="0" fontId="9" fillId="0" borderId="0" xfId="0" applyFont="1"/>
    <xf numFmtId="0" fontId="4" fillId="3" borderId="9" xfId="2" applyFont="1" applyFill="1" applyBorder="1" applyAlignment="1">
      <alignment horizontal="center"/>
    </xf>
    <xf numFmtId="0" fontId="10" fillId="7" borderId="11" xfId="0" applyFont="1" applyFill="1" applyBorder="1" applyAlignment="1">
      <alignment horizontal="left"/>
    </xf>
    <xf numFmtId="0" fontId="10" fillId="7" borderId="14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 vertical="center"/>
    </xf>
  </cellXfs>
  <cellStyles count="3">
    <cellStyle name="Normal" xfId="0" builtinId="0"/>
    <cellStyle name="Normal 4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293141</xdr:colOff>
      <xdr:row>1</xdr:row>
      <xdr:rowOff>124558</xdr:rowOff>
    </xdr:from>
    <xdr:to>
      <xdr:col>1</xdr:col>
      <xdr:colOff>1223892</xdr:colOff>
      <xdr:row>6</xdr:row>
      <xdr:rowOff>8315</xdr:rowOff>
    </xdr:to>
    <xdr:pic>
      <xdr:nvPicPr>
        <xdr:cNvPr id="2" name="Imagem 1" descr="C:\Users\4589-maria\Desktop\Webmail __ LOGO AGIR.png_files\LOGO AGI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41" y="271096"/>
          <a:ext cx="1238482" cy="61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2078776</xdr:colOff>
      <xdr:row>2</xdr:row>
      <xdr:rowOff>29033</xdr:rowOff>
    </xdr:from>
    <xdr:to>
      <xdr:col>4</xdr:col>
      <xdr:colOff>501894</xdr:colOff>
      <xdr:row>5</xdr:row>
      <xdr:rowOff>145394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6507" y="322110"/>
          <a:ext cx="3910983" cy="555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LD27"/>
  <sheetViews>
    <sheetView showGridLines="0" tabSelected="1" view="pageBreakPreview" topLeftCell="A4" zoomScale="130" zoomScaleNormal="115" zoomScaleSheetLayoutView="130" workbookViewId="0">
      <selection activeCell="D28" sqref="D28"/>
    </sheetView>
  </sheetViews>
  <sheetFormatPr defaultColWidth="9.140625" defaultRowHeight="11.25" x14ac:dyDescent="0.2"/>
  <cols>
    <col min="1" max="1" width="4.5703125" style="6" customWidth="1"/>
    <col min="2" max="2" width="40.7109375" style="5" customWidth="1"/>
    <col min="3" max="4" width="20.7109375" style="5" customWidth="1"/>
    <col min="5" max="5" width="8.7109375" style="5" customWidth="1"/>
    <col min="6" max="6" width="4.5703125" style="5" customWidth="1"/>
    <col min="7" max="992" width="14.42578125" style="5" customWidth="1"/>
    <col min="993" max="16384" width="9.140625" style="6"/>
  </cols>
  <sheetData>
    <row r="6" spans="2:992" s="2" customFormat="1" x14ac:dyDescent="0.2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</row>
    <row r="7" spans="2:992" x14ac:dyDescent="0.2">
      <c r="B7" s="4"/>
    </row>
    <row r="8" spans="2:992" x14ac:dyDescent="0.2">
      <c r="B8" s="7" t="s">
        <v>0</v>
      </c>
      <c r="C8" s="8"/>
      <c r="D8" s="8"/>
      <c r="E8" s="9"/>
    </row>
    <row r="9" spans="2:992" x14ac:dyDescent="0.2">
      <c r="B9" s="10" t="s">
        <v>1</v>
      </c>
      <c r="C9" s="11"/>
      <c r="D9" s="11"/>
      <c r="E9" s="12"/>
    </row>
    <row r="10" spans="2:992" x14ac:dyDescent="0.2">
      <c r="B10" s="10" t="s">
        <v>16</v>
      </c>
      <c r="C10" s="11"/>
      <c r="D10" s="11"/>
      <c r="E10" s="12"/>
      <c r="I10" s="13"/>
    </row>
    <row r="11" spans="2:992" x14ac:dyDescent="0.2">
      <c r="B11" s="10" t="s">
        <v>17</v>
      </c>
      <c r="C11" s="11"/>
      <c r="D11" s="11"/>
      <c r="E11" s="12"/>
      <c r="I11" s="13"/>
    </row>
    <row r="12" spans="2:992" x14ac:dyDescent="0.2">
      <c r="B12" s="14" t="s">
        <v>2</v>
      </c>
      <c r="C12" s="15"/>
      <c r="D12" s="15"/>
      <c r="E12" s="16"/>
      <c r="I12" s="13"/>
    </row>
    <row r="13" spans="2:992" x14ac:dyDescent="0.2">
      <c r="B13" s="17"/>
      <c r="I13" s="13"/>
    </row>
    <row r="14" spans="2:992" ht="12.75" x14ac:dyDescent="0.2">
      <c r="B14" s="43" t="s">
        <v>3</v>
      </c>
      <c r="C14" s="43"/>
      <c r="D14" s="43"/>
      <c r="E14" s="43"/>
      <c r="G14" s="18"/>
      <c r="I14" s="13"/>
    </row>
    <row r="15" spans="2:992" ht="12.75" x14ac:dyDescent="0.2">
      <c r="B15" s="19" t="s">
        <v>19</v>
      </c>
      <c r="C15" s="20" t="s">
        <v>4</v>
      </c>
      <c r="D15" s="21" t="s">
        <v>5</v>
      </c>
      <c r="E15" s="22" t="s">
        <v>6</v>
      </c>
      <c r="G15" s="18"/>
      <c r="I15" s="13"/>
    </row>
    <row r="16" spans="2:992" s="28" customFormat="1" x14ac:dyDescent="0.2">
      <c r="B16" s="23" t="s">
        <v>7</v>
      </c>
      <c r="C16" s="24">
        <f>SUM(C17)</f>
        <v>55956653.400000006</v>
      </c>
      <c r="D16" s="24">
        <f>D17</f>
        <v>11633857.26</v>
      </c>
      <c r="E16" s="25">
        <f>IF(D16="","",D16/$C$16)</f>
        <v>0.20790838181184007</v>
      </c>
      <c r="F16" s="26"/>
      <c r="G16" s="27"/>
      <c r="H16" s="26"/>
      <c r="I16" s="13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</row>
    <row r="17" spans="2:992" x14ac:dyDescent="0.2">
      <c r="B17" s="29" t="s">
        <v>8</v>
      </c>
      <c r="C17" s="30">
        <f>9326108.9*6</f>
        <v>55956653.400000006</v>
      </c>
      <c r="D17" s="30">
        <v>11633857.26</v>
      </c>
      <c r="E17" s="31">
        <f t="shared" ref="E17:E21" si="0">IF(D17="","",D17/$C$16)</f>
        <v>0.20790838181184007</v>
      </c>
      <c r="G17" s="26"/>
    </row>
    <row r="18" spans="2:992" s="28" customFormat="1" ht="12.75" x14ac:dyDescent="0.2">
      <c r="B18" s="23" t="s">
        <v>9</v>
      </c>
      <c r="C18" s="32">
        <f>SUM(C19:C21)</f>
        <v>9326108.9000000004</v>
      </c>
      <c r="D18" s="32">
        <f>SUM(D19:D21)</f>
        <v>12102752.17</v>
      </c>
      <c r="E18" s="33">
        <f t="shared" si="0"/>
        <v>0.2162879914115807</v>
      </c>
      <c r="F18" s="26"/>
      <c r="G18" s="34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</row>
    <row r="19" spans="2:992" ht="12.75" x14ac:dyDescent="0.2">
      <c r="B19" s="35" t="s">
        <v>10</v>
      </c>
      <c r="C19" s="30">
        <v>4968694.1594718285</v>
      </c>
      <c r="D19" s="30">
        <v>4762932.79</v>
      </c>
      <c r="E19" s="31">
        <f>IF(D19="","",D19/$C$16)</f>
        <v>8.5118256732630113E-2</v>
      </c>
      <c r="F19" s="34"/>
      <c r="G19" s="18"/>
    </row>
    <row r="20" spans="2:992" ht="12.75" x14ac:dyDescent="0.2">
      <c r="B20" s="35" t="s">
        <v>11</v>
      </c>
      <c r="C20" s="30">
        <v>4357414.7405281719</v>
      </c>
      <c r="D20" s="30">
        <v>6850166.3799999999</v>
      </c>
      <c r="E20" s="31">
        <f t="shared" si="0"/>
        <v>0.12241915775470588</v>
      </c>
      <c r="F20" s="34"/>
      <c r="G20" s="18"/>
    </row>
    <row r="21" spans="2:992" ht="12.75" x14ac:dyDescent="0.2">
      <c r="B21" s="36" t="s">
        <v>12</v>
      </c>
      <c r="C21" s="37">
        <v>0</v>
      </c>
      <c r="D21" s="37">
        <v>489653</v>
      </c>
      <c r="E21" s="38">
        <f t="shared" si="0"/>
        <v>8.7505769242447219E-3</v>
      </c>
      <c r="G21" s="18"/>
    </row>
    <row r="22" spans="2:992" s="28" customFormat="1" ht="12.75" x14ac:dyDescent="0.2">
      <c r="B22" s="23" t="s">
        <v>13</v>
      </c>
      <c r="C22" s="39">
        <f>C16-C18</f>
        <v>46630544.500000007</v>
      </c>
      <c r="D22" s="39">
        <f>D16-D18</f>
        <v>-468894.91000000015</v>
      </c>
      <c r="E22" s="40"/>
      <c r="F22" s="26"/>
      <c r="G22" s="18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</row>
    <row r="23" spans="2:992" x14ac:dyDescent="0.2">
      <c r="B23" s="41" t="s">
        <v>14</v>
      </c>
      <c r="G23" s="27"/>
    </row>
    <row r="25" spans="2:992" s="42" customFormat="1" x14ac:dyDescent="0.2">
      <c r="B25" s="44" t="s">
        <v>15</v>
      </c>
      <c r="C25" s="45"/>
      <c r="D25" s="45"/>
      <c r="E25" s="45"/>
      <c r="F25" s="41"/>
      <c r="G25" s="13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</row>
    <row r="26" spans="2:992" s="42" customFormat="1" x14ac:dyDescent="0.2">
      <c r="B26" s="46" t="s">
        <v>18</v>
      </c>
      <c r="C26" s="46"/>
      <c r="D26" s="46"/>
      <c r="E26" s="46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</row>
    <row r="27" spans="2:992" x14ac:dyDescent="0.2">
      <c r="G27" s="41"/>
    </row>
  </sheetData>
  <mergeCells count="3">
    <mergeCell ref="B14:E14"/>
    <mergeCell ref="B25:E25"/>
    <mergeCell ref="B26:E26"/>
  </mergeCells>
  <pageMargins left="0.511811024" right="0.511811024" top="0.78740157499999996" bottom="0.78740157499999996" header="0.31496062000000002" footer="0.31496062000000002"/>
  <pageSetup paperSize="9" scale="93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Julho 2021</vt:lpstr>
      <vt:lpstr>'Execução Mensal - Julho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 MELO MUNDIM</dc:creator>
  <cp:lastModifiedBy>Giovani Lima de Souza</cp:lastModifiedBy>
  <cp:lastPrinted>2021-09-20T13:08:29Z</cp:lastPrinted>
  <dcterms:created xsi:type="dcterms:W3CDTF">2021-09-13T20:14:42Z</dcterms:created>
  <dcterms:modified xsi:type="dcterms:W3CDTF">2021-09-20T14:12:55Z</dcterms:modified>
</cp:coreProperties>
</file>